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hidePivotFieldList="1"/>
  <mc:AlternateContent xmlns:mc="http://schemas.openxmlformats.org/markup-compatibility/2006">
    <mc:Choice Requires="x15">
      <x15ac:absPath xmlns:x15ac="http://schemas.microsoft.com/office/spreadsheetml/2010/11/ac" url="E:\Downloads\"/>
    </mc:Choice>
  </mc:AlternateContent>
  <bookViews>
    <workbookView xWindow="0" yWindow="0" windowWidth="23040" windowHeight="8805"/>
  </bookViews>
  <sheets>
    <sheet name="Дашборд" sheetId="2" r:id="rId1"/>
    <sheet name="Обработка0" sheetId="3" state="hidden" r:id="rId2"/>
    <sheet name="Данные" sheetId="4" state="hidden" r:id="rId3"/>
    <sheet name="данные2" sheetId="5" state="hidden" r:id="rId4"/>
    <sheet name="обработка2" sheetId="6" state="hidden" r:id="rId5"/>
    <sheet name="обработка" sheetId="7" state="hidden" r:id="rId6"/>
  </sheets>
  <definedNames>
    <definedName name="_xlnm.Print_Area" localSheetId="0">Дашборд!$A$1:$R$55</definedName>
  </definedNames>
  <calcPr calcId="152511"/>
</workbook>
</file>

<file path=xl/calcChain.xml><?xml version="1.0" encoding="utf-8"?>
<calcChain xmlns="http://schemas.openxmlformats.org/spreadsheetml/2006/main">
  <c r="B1" i="3" l="1"/>
  <c r="R2" i="4" l="1"/>
  <c r="B12" i="3" l="1"/>
  <c r="B1" i="7" l="1"/>
  <c r="B2" i="7" s="1"/>
  <c r="B13" i="5"/>
  <c r="C13" i="5" l="1"/>
  <c r="D13" i="5"/>
  <c r="N3" i="4"/>
  <c r="N4" i="4"/>
  <c r="N2" i="4"/>
  <c r="S2" i="4" s="1"/>
  <c r="B14" i="3" l="1"/>
  <c r="D1" i="2" s="1"/>
  <c r="B1" i="6"/>
  <c r="B4" i="7"/>
  <c r="D17" i="5"/>
  <c r="C17" i="5"/>
  <c r="B17" i="5"/>
  <c r="B3" i="6" l="1"/>
  <c r="B4" i="6"/>
  <c r="B2" i="6"/>
  <c r="B13" i="3"/>
  <c r="B19" i="3"/>
  <c r="J26" i="2" s="1"/>
  <c r="B11" i="3"/>
  <c r="B2" i="3"/>
  <c r="B10" i="3"/>
  <c r="B17" i="3"/>
  <c r="B3" i="7"/>
  <c r="B18" i="3" l="1"/>
  <c r="J1" i="2" s="1"/>
  <c r="R3" i="4"/>
  <c r="S3" i="4" s="1"/>
  <c r="R4" i="4"/>
  <c r="S4" i="4" s="1"/>
  <c r="E8" i="4"/>
  <c r="E7" i="4"/>
  <c r="E9" i="4"/>
  <c r="B6" i="3" l="1"/>
  <c r="B15" i="3"/>
  <c r="B3" i="3"/>
  <c r="B16" i="3"/>
  <c r="B7" i="3"/>
  <c r="B9" i="3"/>
  <c r="B4" i="3"/>
  <c r="B8" i="3"/>
  <c r="B5" i="3"/>
</calcChain>
</file>

<file path=xl/sharedStrings.xml><?xml version="1.0" encoding="utf-8"?>
<sst xmlns="http://schemas.openxmlformats.org/spreadsheetml/2006/main" count="85" uniqueCount="48">
  <si>
    <t>Социальная политика</t>
  </si>
  <si>
    <t>Образование</t>
  </si>
  <si>
    <t>Национальная экономика</t>
  </si>
  <si>
    <t>Общегосударственные вопросы</t>
  </si>
  <si>
    <t>Жилищно-коммунальное хозяйство</t>
  </si>
  <si>
    <t>ИТОГО:</t>
  </si>
  <si>
    <t>Столбец1</t>
  </si>
  <si>
    <t>Налоговое доходы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</si>
  <si>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</si>
  <si>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</si>
  <si>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</si>
  <si>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</si>
  <si>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</si>
  <si>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РАСХОДЫ ~</t>
  </si>
  <si>
    <t>Дефицит бюджета:</t>
  </si>
  <si>
    <t>ДЕФИЦИТ БЮДЖЕТА        ~</t>
  </si>
  <si>
    <t>2025 год</t>
  </si>
  <si>
    <t>Национальная безопасность и правоохранительная деятельность</t>
  </si>
  <si>
    <t>Культура, кинематография</t>
  </si>
  <si>
    <t>Физическая культура и спорт</t>
  </si>
  <si>
    <t>Средства массовой информации</t>
  </si>
  <si>
    <t>Обслуживание государственного (муниципального) долга</t>
  </si>
  <si>
    <t>ДОХОДЫ ~</t>
  </si>
  <si>
    <t>2026 год</t>
  </si>
  <si>
    <t xml:space="preserve"> </t>
  </si>
  <si>
    <t>Межбюджетные трансферты общего характера бюджетам бюджетной системы Российской Федерации</t>
  </si>
  <si>
    <t>Социальная политика (тыс. руб)</t>
  </si>
  <si>
    <t>Образование (тыс. руб)</t>
  </si>
  <si>
    <t>Культура, кинематография (тыс. руб)</t>
  </si>
  <si>
    <t>Национальная экономика (тыс. руб)</t>
  </si>
  <si>
    <t>Общегосударственные вопросы (тыс. руб)</t>
  </si>
  <si>
    <t>Физическая культура и спорт (тыс. руб)</t>
  </si>
  <si>
    <t>Национальная безопасность и правоохранительная деятельность (тыс. руб)</t>
  </si>
  <si>
    <t>Средства массовой информации (тыс. руб)</t>
  </si>
  <si>
    <t>Жилищно-коммунальное хозяйство (тыс. руб)</t>
  </si>
  <si>
    <t>Обслуживание государственного (муниципального) долга (тыс. руб)</t>
  </si>
  <si>
    <t>Налоговые доходы (тыс. руб)</t>
  </si>
  <si>
    <t>Неналоговые доходы (тыс. руб)</t>
  </si>
  <si>
    <t>Безвозмездные поступления (тыс. руб)</t>
  </si>
  <si>
    <t>Межбюджетные трансферты общего характера бюджетам бюджетной системы Российской Федерации (тыс. руб)</t>
  </si>
  <si>
    <t>тыс.руб.</t>
  </si>
  <si>
    <t>нацирнальные проекты</t>
  </si>
  <si>
    <t>Культура (тыс. руб)</t>
  </si>
  <si>
    <t>Демография (тыс. руб)</t>
  </si>
  <si>
    <t>Образование (тыс.руб)</t>
  </si>
  <si>
    <t>Условно-утвеждаемые расходы</t>
  </si>
  <si>
    <t>2027 год</t>
  </si>
  <si>
    <t>Расшифровка основых показателей по доходам и расходам бюджета муниципального района "Тарусский район"  на 2025 год и на  плановый период 2026 и 2027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</si>
</sst>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* #,##0\ &quot;₽&quot;_-;\-* #,##0\ &quot;₽&quot;_-;_-* &quot;-&quot;\ &quot;₽&quot;_-;_-@_-"/>
    <numFmt numFmtId="164" formatCode="#,##0\ _₽"/>
    <numFmt numFmtId="165" formatCode="#,##0.0"/>
    <numFmt numFmtId="166" formatCode="#,##0.0\ _₽"/>
    <numFmt numFmtId="167" formatCode="_-* #,##0.0\ _₽_-;\-* #,##0.0\ _₽_-;_-* &quot;-&quot;??\ _₽_-;_-@_-"/>
    <numFmt numFmtId="168" formatCode="_-* #,##0.0\ _₽_-;\-* #,##0.0\ _₽_-;_-* &quot;-&quot;\ _₽_-;_-@_-"/>
    <numFmt numFmtId="169" formatCode="#,##0.0_ ;\-#,##0.0\ "/>
  </numFmts>
  <fonts count="1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i/>
      <sz val="18"/>
      <color theme="0"/>
      <name val="Cambria"/>
      <family val="1"/>
      <charset val="204"/>
      <scheme val="maj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6"/>
      <color theme="0"/>
      <name val="Cambria"/>
      <family val="1"/>
      <charset val="204"/>
      <scheme val="maj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4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lightDown">
        <bgColor theme="8" tint="-0.499984740745262"/>
      </patternFill>
    </fill>
    <fill>
      <patternFill patternType="lightDown">
        <fgColor theme="9" tint="-0.499984740745262"/>
        <bgColor theme="8" tint="-0.49998474074526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3">
    <xf numFmtId="0" fontId="0" fillId="0" borderId="0" xfId="0"/>
    <xf numFmtId="0" fontId="7" fillId="0" borderId="0" xfId="0" applyFont="1"/>
    <xf numFmtId="165" fontId="7" fillId="0" borderId="0" xfId="0" applyNumberFormat="1" applyFont="1"/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 wrapText="1"/>
    </xf>
    <xf numFmtId="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4" fontId="10" fillId="0" borderId="0" xfId="0" applyNumberFormat="1" applyFont="1"/>
    <xf numFmtId="0" fontId="10" fillId="0" borderId="0" xfId="0" applyFont="1" applyFill="1"/>
    <xf numFmtId="0" fontId="9" fillId="0" borderId="0" xfId="0" applyFont="1"/>
    <xf numFmtId="4" fontId="10" fillId="0" borderId="0" xfId="0" applyNumberFormat="1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" fontId="7" fillId="0" borderId="0" xfId="0" applyNumberFormat="1" applyFont="1"/>
    <xf numFmtId="1" fontId="13" fillId="0" borderId="0" xfId="0" applyNumberFormat="1" applyFont="1"/>
    <xf numFmtId="1" fontId="12" fillId="0" borderId="0" xfId="0" applyNumberFormat="1" applyFont="1"/>
    <xf numFmtId="0" fontId="12" fillId="0" borderId="0" xfId="0" applyFont="1"/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 applyAlignment="1"/>
    <xf numFmtId="0" fontId="3" fillId="2" borderId="0" xfId="0" applyFont="1" applyFill="1" applyAlignment="1">
      <alignment horizontal="left"/>
    </xf>
    <xf numFmtId="0" fontId="0" fillId="2" borderId="0" xfId="0" applyFill="1"/>
    <xf numFmtId="165" fontId="3" fillId="2" borderId="0" xfId="0" applyNumberFormat="1" applyFont="1" applyFill="1"/>
    <xf numFmtId="0" fontId="3" fillId="2" borderId="0" xfId="0" applyFont="1" applyFill="1"/>
    <xf numFmtId="164" fontId="3" fillId="2" borderId="0" xfId="0" applyNumberFormat="1" applyFont="1" applyFill="1" applyAlignment="1"/>
    <xf numFmtId="3" fontId="3" fillId="2" borderId="0" xfId="0" applyNumberFormat="1" applyFont="1" applyFill="1"/>
    <xf numFmtId="0" fontId="6" fillId="2" borderId="0" xfId="0" applyFont="1" applyFill="1" applyAlignment="1">
      <alignment horizontal="left" vertical="center"/>
    </xf>
    <xf numFmtId="0" fontId="1" fillId="2" borderId="0" xfId="0" applyFont="1" applyFill="1"/>
    <xf numFmtId="165" fontId="6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168" fontId="4" fillId="2" borderId="0" xfId="0" applyNumberFormat="1" applyFont="1" applyFill="1" applyAlignment="1">
      <alignment horizontal="left" vertical="center"/>
    </xf>
    <xf numFmtId="42" fontId="4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169" fontId="5" fillId="2" borderId="0" xfId="0" applyNumberFormat="1" applyFont="1" applyFill="1" applyAlignment="1">
      <alignment horizontal="center" vertical="center"/>
    </xf>
    <xf numFmtId="42" fontId="5" fillId="2" borderId="0" xfId="0" applyNumberFormat="1" applyFont="1" applyFill="1" applyAlignment="1">
      <alignment vertical="center"/>
    </xf>
    <xf numFmtId="42" fontId="5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0" fontId="2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0" fontId="10" fillId="0" borderId="0" xfId="0" applyFont="1" applyFill="1" applyAlignment="1">
      <alignment wrapText="1"/>
    </xf>
    <xf numFmtId="0" fontId="4" fillId="2" borderId="0" xfId="0" applyFont="1" applyFill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/>
    </xf>
    <xf numFmtId="165" fontId="14" fillId="2" borderId="0" xfId="0" applyNumberFormat="1" applyFont="1" applyFill="1" applyAlignment="1">
      <alignment horizontal="center"/>
    </xf>
    <xf numFmtId="165" fontId="15" fillId="2" borderId="0" xfId="0" applyNumberFormat="1" applyFont="1" applyFill="1" applyAlignment="1">
      <alignment horizontal="center"/>
    </xf>
    <xf numFmtId="0" fontId="15" fillId="2" borderId="0" xfId="0" applyFont="1" applyFill="1"/>
    <xf numFmtId="167" fontId="15" fillId="2" borderId="0" xfId="0" applyNumberFormat="1" applyFont="1" applyFill="1"/>
    <xf numFmtId="169" fontId="4" fillId="2" borderId="0" xfId="0" applyNumberFormat="1" applyFont="1" applyFill="1" applyAlignment="1">
      <alignment horizontal="center" vertical="center"/>
    </xf>
    <xf numFmtId="169" fontId="14" fillId="2" borderId="0" xfId="0" applyNumberFormat="1" applyFont="1" applyFill="1" applyAlignment="1">
      <alignment horizontal="center"/>
    </xf>
    <xf numFmtId="0" fontId="0" fillId="3" borderId="0" xfId="0" applyFill="1"/>
    <xf numFmtId="0" fontId="16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75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2959971932870548"/>
          <c:w val="0.6045673076923076"/>
          <c:h val="0.85333599288461048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2025 год</c:v>
                </c:pt>
              </c:strCache>
            </c:strRef>
          </c:tx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403-467A-91B9-2A6A4F343CA6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403-467A-91B9-2A6A4F343CA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403-467A-91B9-2A6A4F343CA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8403-467A-91B9-2A6A4F343CA6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8403-467A-91B9-2A6A4F343CA6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8403-467A-91B9-2A6A4F343CA6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8403-467A-91B9-2A6A4F343CA6}"/>
              </c:ext>
            </c:extLst>
          </c:dPt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403-467A-91B9-2A6A4F343CA6}"/>
              </c:ext>
            </c:extLst>
          </c:dPt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8403-467A-91B9-2A6A4F343CA6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8403-467A-91B9-2A6A4F343CA6}"/>
              </c:ext>
            </c:extLst>
          </c:dPt>
          <c:dPt>
            <c:idx val="1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8403-467A-91B9-2A6A4F343CA6}"/>
              </c:ext>
            </c:extLst>
          </c:dPt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8403-467A-91B9-2A6A4F343CA6}"/>
              </c:ext>
            </c:extLst>
          </c:dPt>
          <c:dLbls>
            <c:dLbl>
              <c:idx val="0"/>
              <c:layout>
                <c:manualLayout>
                  <c:x val="4.4584038128616901E-2"/>
                  <c:y val="-3.481585350331852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587188907382789E-2"/>
                  <c:y val="3.064948031935860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41317545918982E-2"/>
                  <c:y val="0.1462427417092680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7753851440352792E-4"/>
                  <c:y val="-0.1002234175721380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084373408996525E-2"/>
                  <c:y val="6.064742902970292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8392521105527899E-2"/>
                  <c:y val="3.1943275662436816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6614087548088034E-2"/>
                  <c:y val="-3.598097984916842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0579121885578977E-2"/>
                  <c:y val="-3.93727131518559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2.2605518620349437E-2"/>
                  <c:y val="-6.976871709132072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7.5974714402896534E-2"/>
                  <c:y val="-3.863298226623021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Ref>
              <c:f>Обработка0!$B$2:$B$13</c:f>
              <c:numCache>
                <c:formatCode>#\ ##0.0</c:formatCode>
                <c:ptCount val="12"/>
                <c:pt idx="0">
                  <c:v>86154</c:v>
                </c:pt>
                <c:pt idx="1">
                  <c:v>353640</c:v>
                </c:pt>
                <c:pt idx="2">
                  <c:v>53248</c:v>
                </c:pt>
                <c:pt idx="3">
                  <c:v>25983</c:v>
                </c:pt>
                <c:pt idx="4">
                  <c:v>97170</c:v>
                </c:pt>
                <c:pt idx="5">
                  <c:v>62347</c:v>
                </c:pt>
                <c:pt idx="6">
                  <c:v>10774</c:v>
                </c:pt>
                <c:pt idx="7">
                  <c:v>2979</c:v>
                </c:pt>
                <c:pt idx="8">
                  <c:v>12281</c:v>
                </c:pt>
                <c:pt idx="9">
                  <c:v>17</c:v>
                </c:pt>
                <c:pt idx="10">
                  <c:v>0</c:v>
                </c:pt>
                <c:pt idx="11">
                  <c:v>32298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6F-4F03-89F8-17D0DEB8CB7B}"/>
            </c:ext>
          </c:extLst>
        </c:ser>
        <c:ser>
          <c:idx val="1"/>
          <c:order val="1"/>
          <c:tx>
            <c:strRef>
              <c:f>Обработка0!$A$15:$B$15</c:f>
              <c:strCache>
                <c:ptCount val="1"/>
                <c:pt idx="0">
                  <c:v>Налоговые доходы 280 336,0</c:v>
                </c:pt>
              </c:strCache>
            </c:strRef>
          </c:tx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8403-467A-91B9-2A6A4F343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Ref>
              <c:f>Обработка0!$B$14</c:f>
              <c:numCache>
                <c:formatCode>#\ ##0.0</c:formatCode>
                <c:ptCount val="1"/>
                <c:pt idx="0">
                  <c:v>736891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6F-4F03-89F8-17D0DEB8CB7B}"/>
            </c:ext>
          </c:extLst>
        </c:ser>
        <c:ser>
          <c:idx val="2"/>
          <c:order val="2"/>
          <c:tx>
            <c:strRef>
              <c:f>Обработка0!$A$15:$B$15</c:f>
              <c:strCache>
                <c:ptCount val="1"/>
                <c:pt idx="0">
                  <c:v>Налоговые доходы 280 336,0</c:v>
                </c:pt>
              </c:strCache>
            </c:strRef>
          </c:tx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8403-467A-91B9-2A6A4F343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Ref>
              <c:f>Обработка0!$B$14</c:f>
              <c:numCache>
                <c:formatCode>#\ ##0.0</c:formatCode>
                <c:ptCount val="1"/>
                <c:pt idx="0">
                  <c:v>736891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6F-4F03-89F8-17D0DEB8CB7B}"/>
            </c:ext>
          </c:extLst>
        </c:ser>
        <c:ser>
          <c:idx val="3"/>
          <c:order val="3"/>
          <c:tx>
            <c:strRef>
              <c:f>Обработка0!$B$14</c:f>
              <c:strCache>
                <c:ptCount val="1"/>
                <c:pt idx="0">
                  <c:v>736 891,0</c:v>
                </c:pt>
              </c:strCache>
            </c:strRef>
          </c:tx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8403-467A-91B9-2A6A4F343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F6F-4F03-89F8-17D0DEB8CB7B}"/>
            </c:ext>
          </c:extLst>
        </c:ser>
        <c:ser>
          <c:idx val="4"/>
          <c:order val="4"/>
          <c:tx>
            <c:strRef>
              <c:f>Обработка0!$A$15:$B$15</c:f>
              <c:strCache>
                <c:ptCount val="1"/>
                <c:pt idx="0">
                  <c:v>Налоговые доходы 280 336,0</c:v>
                </c:pt>
              </c:strCache>
            </c:strRef>
          </c:tx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F-8403-467A-91B9-2A6A4F343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6F-4F03-89F8-17D0DEB8CB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3583445817238438"/>
          <c:y val="1.4120965764521142E-2"/>
          <c:w val="0.36322197455115945"/>
          <c:h val="0.98535907454707894"/>
        </c:manualLayout>
      </c:layout>
      <c:overlay val="0"/>
      <c:txPr>
        <a:bodyPr rot="0" vert="horz"/>
        <a:lstStyle/>
        <a:p>
          <a:pPr>
            <a:defRPr/>
          </a:pPr>
          <a:endParaRPr lang="ru-RU"/>
        </a:p>
      </c:txPr>
    </c:legend>
    <c:plotVisOnly val="0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7103649614808164E-2"/>
          <c:y val="5.5439958101262676E-2"/>
          <c:w val="0.66949619422920059"/>
          <c:h val="0.846276404068622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2025 год</c:v>
                </c:pt>
              </c:strCache>
            </c:strRef>
          </c:tx>
          <c:explosion val="24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F9A-4B62-BCBB-19519E4E66C5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EF9A-4B62-BCBB-19519E4E66C5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F9A-4B62-BCBB-19519E4E66C5}"/>
              </c:ext>
            </c:extLst>
          </c:dPt>
          <c:dLbls>
            <c:dLbl>
              <c:idx val="0"/>
              <c:layout>
                <c:manualLayout>
                  <c:x val="6.7197091202519391E-2"/>
                  <c:y val="-2.6670616906033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F9A-4B62-BCBB-19519E4E66C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477954620903409E-2"/>
                  <c:y val="-6.6465329140904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F9A-4B62-BCBB-19519E4E66C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900297193342329E-2"/>
                  <c:y val="0.107175473595312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F9A-4B62-BCBB-19519E4E66C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Обработка0!$A$15:$A$17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Обработка0!$B$15:$B$17</c:f>
              <c:numCache>
                <c:formatCode>#\ ##0.0</c:formatCode>
                <c:ptCount val="3"/>
                <c:pt idx="0">
                  <c:v>280336</c:v>
                </c:pt>
                <c:pt idx="1">
                  <c:v>20625</c:v>
                </c:pt>
                <c:pt idx="2">
                  <c:v>419162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1A-451E-B8DF-CAA99A2695C0}"/>
            </c:ext>
          </c:extLst>
        </c:ser>
        <c:ser>
          <c:idx val="1"/>
          <c:order val="1"/>
          <c:tx>
            <c:strRef>
              <c:f>Обработка0!$A$19:$B$19</c:f>
              <c:strCache>
                <c:ptCount val="1"/>
                <c:pt idx="0">
                  <c:v>Дефицит бюджета: -16 768,0</c:v>
                </c:pt>
              </c:strCache>
            </c:strRef>
          </c:tx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EF9A-4B62-BCBB-19519E4E66C5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1A-451E-B8DF-CAA99A269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3824345526878166"/>
          <c:y val="0.68960436928670321"/>
          <c:w val="0.2194937901979557"/>
          <c:h val="0.24194519569163864"/>
        </c:manualLayout>
      </c:layout>
      <c:overlay val="0"/>
      <c:txPr>
        <a:bodyPr rot="0" vert="horz"/>
        <a:lstStyle/>
        <a:p>
          <a:pPr>
            <a:defRPr/>
          </a:pPr>
          <a:endParaRPr lang="ru-RU"/>
        </a:p>
      </c:txPr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 rot="0" vert="horz"/>
        <a:lstStyle/>
        <a:p>
          <a:pPr>
            <a:defRPr/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обработка!$B$1</c:f>
              <c:strCache>
                <c:ptCount val="1"/>
                <c:pt idx="0">
                  <c:v>Национальная экономика (тыс. руб)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5611988728882001E-3"/>
                  <c:y val="8.65280533430686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683643949542202E-17"/>
                  <c:y val="7.21297662278709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6.85219019518838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обработка!$A$2:$A$4</c:f>
              <c:strCache>
                <c:ptCount val="3"/>
                <c:pt idx="0">
                  <c:v>2025 год</c:v>
                </c:pt>
                <c:pt idx="1">
                  <c:v>2026 год</c:v>
                </c:pt>
                <c:pt idx="2">
                  <c:v>2027 год</c:v>
                </c:pt>
              </c:strCache>
            </c:strRef>
          </c:cat>
          <c:val>
            <c:numRef>
              <c:f>обработка!$B$2:$B$4</c:f>
              <c:numCache>
                <c:formatCode>#,##0.00</c:formatCode>
                <c:ptCount val="3"/>
                <c:pt idx="0">
                  <c:v>25983</c:v>
                </c:pt>
                <c:pt idx="1">
                  <c:v>31524</c:v>
                </c:pt>
                <c:pt idx="2">
                  <c:v>31643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FD-4EFE-AA51-14613896A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61952"/>
        <c:axId val="190163128"/>
      </c:barChart>
      <c:catAx>
        <c:axId val="190161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ru-RU"/>
          </a:p>
        </c:txPr>
        <c:crossAx val="190163128"/>
        <c:crosses val="autoZero"/>
        <c:auto val="1"/>
        <c:lblAlgn val="ctr"/>
        <c:lblOffset val="100"/>
        <c:noMultiLvlLbl val="0"/>
      </c:catAx>
      <c:valAx>
        <c:axId val="190163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ru-RU"/>
          </a:p>
        </c:txPr>
        <c:crossAx val="190161952"/>
        <c:crosses val="autoZero"/>
        <c:crossBetween val="between"/>
      </c:valAx>
    </c:plotArea>
    <c:legend>
      <c:legendPos val="r"/>
      <c:layout/>
      <c:overlay val="0"/>
      <c:txPr>
        <a:bodyPr rot="0" vert="horz"/>
        <a:lstStyle/>
        <a:p>
          <a:pPr>
            <a:defRPr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layout>
        <c:manualLayout>
          <c:xMode val="edge"/>
          <c:yMode val="edge"/>
          <c:x val="0.14106149575339785"/>
          <c:y val="2.77777777777777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обработка2!$B$1</c:f>
              <c:strCache>
                <c:ptCount val="1"/>
                <c:pt idx="0">
                  <c:v>Налоговые доходы (тыс. руб)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0.124375064268611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25D-4475-912F-B0846092E1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10974270376642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25D-4475-912F-B0846092E1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5060835676259134E-3"/>
                  <c:y val="0.11705888401751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25D-4475-912F-B0846092E1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обработка2!$A$2:$A$4</c:f>
              <c:strCache>
                <c:ptCount val="3"/>
                <c:pt idx="0">
                  <c:v>2025 год</c:v>
                </c:pt>
                <c:pt idx="1">
                  <c:v>2026 год</c:v>
                </c:pt>
                <c:pt idx="2">
                  <c:v>2027 год</c:v>
                </c:pt>
              </c:strCache>
            </c:strRef>
          </c:cat>
          <c:val>
            <c:numRef>
              <c:f>обработка2!$B$2:$B$4</c:f>
              <c:numCache>
                <c:formatCode>#\ ##0.0</c:formatCode>
                <c:ptCount val="3"/>
                <c:pt idx="0">
                  <c:v>280336</c:v>
                </c:pt>
                <c:pt idx="1">
                  <c:v>296920</c:v>
                </c:pt>
                <c:pt idx="2">
                  <c:v>304823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A6-4537-B46E-0385BE849B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0157248"/>
        <c:axId val="190162736"/>
      </c:barChart>
      <c:catAx>
        <c:axId val="190157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0162736"/>
        <c:crosses val="autoZero"/>
        <c:auto val="1"/>
        <c:lblAlgn val="ctr"/>
        <c:lblOffset val="100"/>
        <c:noMultiLvlLbl val="0"/>
      </c:catAx>
      <c:valAx>
        <c:axId val="1901627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9015724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Drop" dropLines="3" dropStyle="combo" dx="20" fmlaLink="Обработка0!$A$1" fmlaRange="Данные!$A$2:$A$4" val="0"/>
</file>

<file path=xl/ctrlProps/ctrlProp2.xml><?xml version="1.0" encoding="utf-8"?>
<formControlPr xmlns="http://schemas.microsoft.com/office/spreadsheetml/2009/9/main" objectType="Drop" dropLines="3" dropStyle="combo" dx="20" fmlaLink="обработка2!$A$1" fmlaRange="данные2!$A$14:$A$16" val="0"/>
</file>

<file path=xl/ctrlProps/ctrlProp3.xml><?xml version="1.0" encoding="utf-8"?>
<formControlPr xmlns="http://schemas.microsoft.com/office/spreadsheetml/2009/9/main" objectType="Drop" dropLines="14" dropStyle="combo" dx="20" fmlaLink="обработка!$A$1" fmlaRange="данные2!$A$2:$A$12" sel="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2.xml"/><Relationship Id="rId7" Type="http://schemas.openxmlformats.org/officeDocument/2006/relationships/image" Target="../media/image3.jpeg"/><Relationship Id="rId2" Type="http://schemas.openxmlformats.org/officeDocument/2006/relationships/chart" Target="../charts/chart1.xml"/><Relationship Id="rId1" Type="http://schemas.openxmlformats.org/officeDocument/2006/relationships/image" Target="../media/image1.jpg"/><Relationship Id="rId6" Type="http://schemas.openxmlformats.org/officeDocument/2006/relationships/image" Target="../media/image2.png"/><Relationship Id="rId11" Type="http://schemas.openxmlformats.org/officeDocument/2006/relationships/image" Target="../media/image7.jfif"/><Relationship Id="rId5" Type="http://schemas.openxmlformats.org/officeDocument/2006/relationships/chart" Target="../charts/chart4.xml"/><Relationship Id="rId10" Type="http://schemas.openxmlformats.org/officeDocument/2006/relationships/image" Target="../media/image6.emf"/><Relationship Id="rId4" Type="http://schemas.openxmlformats.org/officeDocument/2006/relationships/chart" Target="../charts/chart3.xml"/><Relationship Id="rId9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18</xdr:col>
      <xdr:colOff>68036</xdr:colOff>
      <xdr:row>54</xdr:row>
      <xdr:rowOff>1088572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0"/>
          <a:ext cx="24193500" cy="23309036"/>
        </a:xfrm>
        <a:prstGeom prst="rect">
          <a:avLst/>
        </a:prstGeom>
      </xdr:spPr>
    </xdr:pic>
    <xdr:clientData/>
  </xdr:twoCellAnchor>
  <xdr:twoCellAnchor>
    <xdr:from>
      <xdr:col>1</xdr:col>
      <xdr:colOff>205188</xdr:colOff>
      <xdr:row>4</xdr:row>
      <xdr:rowOff>34315</xdr:rowOff>
    </xdr:from>
    <xdr:to>
      <xdr:col>7</xdr:col>
      <xdr:colOff>2843696</xdr:colOff>
      <xdr:row>29</xdr:row>
      <xdr:rowOff>276087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165000</xdr:colOff>
      <xdr:row>4</xdr:row>
      <xdr:rowOff>84285</xdr:rowOff>
    </xdr:from>
    <xdr:to>
      <xdr:col>15</xdr:col>
      <xdr:colOff>673199</xdr:colOff>
      <xdr:row>22</xdr:row>
      <xdr:rowOff>443937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621195</xdr:colOff>
      <xdr:row>38</xdr:row>
      <xdr:rowOff>71926</xdr:rowOff>
    </xdr:from>
    <xdr:to>
      <xdr:col>8</xdr:col>
      <xdr:colOff>453673</xdr:colOff>
      <xdr:row>42</xdr:row>
      <xdr:rowOff>369345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827826</xdr:colOff>
      <xdr:row>46</xdr:row>
      <xdr:rowOff>788321</xdr:rowOff>
    </xdr:from>
    <xdr:to>
      <xdr:col>8</xdr:col>
      <xdr:colOff>496957</xdr:colOff>
      <xdr:row>50</xdr:row>
      <xdr:rowOff>1077380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</xdr:col>
      <xdr:colOff>1510393</xdr:colOff>
      <xdr:row>0</xdr:row>
      <xdr:rowOff>41223</xdr:rowOff>
    </xdr:from>
    <xdr:ext cx="18791464" cy="1114664"/>
    <xdr:sp macro="" textlink="">
      <xdr:nvSpPr>
        <xdr:cNvPr id="2070" name="TextBox 2069"/>
        <xdr:cNvSpPr txBox="1"/>
      </xdr:nvSpPr>
      <xdr:spPr>
        <a:xfrm>
          <a:off x="1728107" y="41223"/>
          <a:ext cx="18791464" cy="1114664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 </a:t>
          </a:r>
          <a:r>
            <a:rPr lang="ru-RU" sz="3600" b="1" i="0">
              <a:solidFill>
                <a:schemeClr val="bg1"/>
              </a:solidFill>
              <a:latin typeface="+mj-lt"/>
            </a:rPr>
            <a:t>И</a:t>
          </a:r>
          <a:r>
            <a:rPr lang="ru-RU" sz="2800" b="1" i="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нформационная паннель (дашборд) по бюджету для граждан </a:t>
          </a:r>
          <a:endParaRPr lang="en-US" sz="2800" b="1" i="0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ru-RU" sz="2800" b="1" i="1">
              <a:solidFill>
                <a:schemeClr val="bg1"/>
              </a:solidFill>
              <a:latin typeface="+mj-lt"/>
            </a:rPr>
            <a:t>Бюджет  муниципального  района "Тарусский</a:t>
          </a:r>
          <a:r>
            <a:rPr lang="ru-RU" sz="2800" b="1" i="1" baseline="0">
              <a:solidFill>
                <a:schemeClr val="bg1"/>
              </a:solidFill>
              <a:latin typeface="+mj-lt"/>
            </a:rPr>
            <a:t> район" </a:t>
          </a:r>
          <a:r>
            <a:rPr lang="ru-RU" sz="2800" b="1" i="1">
              <a:solidFill>
                <a:schemeClr val="bg1"/>
              </a:solidFill>
              <a:latin typeface="+mj-lt"/>
            </a:rPr>
            <a:t>на 2025 год и на  плановый период 2026 и 2027 год</a:t>
          </a:r>
          <a:r>
            <a:rPr lang="ru-RU" sz="3200" b="1" i="1">
              <a:solidFill>
                <a:schemeClr val="bg1"/>
              </a:solidFill>
              <a:latin typeface="+mj-lt"/>
            </a:rPr>
            <a:t>ов</a:t>
          </a:r>
        </a:p>
      </xdr:txBody>
    </xdr:sp>
    <xdr:clientData/>
  </xdr:oneCellAnchor>
  <xdr:twoCellAnchor>
    <xdr:from>
      <xdr:col>11</xdr:col>
      <xdr:colOff>0</xdr:colOff>
      <xdr:row>45</xdr:row>
      <xdr:rowOff>43218</xdr:rowOff>
    </xdr:from>
    <xdr:to>
      <xdr:col>11</xdr:col>
      <xdr:colOff>0</xdr:colOff>
      <xdr:row>60</xdr:row>
      <xdr:rowOff>475397</xdr:rowOff>
    </xdr:to>
    <xdr:cxnSp macro="">
      <xdr:nvCxnSpPr>
        <xdr:cNvPr id="47" name="Прямая соединительная линия 46"/>
        <xdr:cNvCxnSpPr/>
      </xdr:nvCxnSpPr>
      <xdr:spPr>
        <a:xfrm flipH="1">
          <a:off x="15990627" y="15931486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419100</xdr:colOff>
          <xdr:row>0</xdr:row>
          <xdr:rowOff>1438275</xdr:rowOff>
        </xdr:from>
        <xdr:to>
          <xdr:col>7</xdr:col>
          <xdr:colOff>1381125</xdr:colOff>
          <xdr:row>1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857250</xdr:colOff>
          <xdr:row>45</xdr:row>
          <xdr:rowOff>123825</xdr:rowOff>
        </xdr:from>
        <xdr:to>
          <xdr:col>3</xdr:col>
          <xdr:colOff>247650</xdr:colOff>
          <xdr:row>46</xdr:row>
          <xdr:rowOff>419100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32</xdr:row>
          <xdr:rowOff>0</xdr:rowOff>
        </xdr:from>
        <xdr:to>
          <xdr:col>2</xdr:col>
          <xdr:colOff>800100</xdr:colOff>
          <xdr:row>35</xdr:row>
          <xdr:rowOff>0</xdr:rowOff>
        </xdr:to>
        <xdr:sp macro="" textlink="">
          <xdr:nvSpPr>
            <xdr:cNvPr id="2075" name="Drop Down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183243</xdr:colOff>
      <xdr:row>0</xdr:row>
      <xdr:rowOff>27615</xdr:rowOff>
    </xdr:from>
    <xdr:to>
      <xdr:col>1</xdr:col>
      <xdr:colOff>1551713</xdr:colOff>
      <xdr:row>1</xdr:row>
      <xdr:rowOff>95249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43" y="27615"/>
          <a:ext cx="1586184" cy="1931813"/>
        </a:xfrm>
        <a:prstGeom prst="rect">
          <a:avLst/>
        </a:prstGeom>
      </xdr:spPr>
    </xdr:pic>
    <xdr:clientData/>
  </xdr:twoCellAnchor>
  <xdr:twoCellAnchor editAs="oneCell">
    <xdr:from>
      <xdr:col>15</xdr:col>
      <xdr:colOff>1873249</xdr:colOff>
      <xdr:row>3</xdr:row>
      <xdr:rowOff>90209</xdr:rowOff>
    </xdr:from>
    <xdr:to>
      <xdr:col>16</xdr:col>
      <xdr:colOff>944895</xdr:colOff>
      <xdr:row>7</xdr:row>
      <xdr:rowOff>20856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7713" y="2566709"/>
          <a:ext cx="1561753" cy="679040"/>
        </a:xfrm>
        <a:prstGeom prst="rect">
          <a:avLst/>
        </a:prstGeom>
      </xdr:spPr>
    </xdr:pic>
    <xdr:clientData/>
  </xdr:twoCellAnchor>
  <xdr:twoCellAnchor editAs="oneCell">
    <xdr:from>
      <xdr:col>15</xdr:col>
      <xdr:colOff>583700</xdr:colOff>
      <xdr:row>0</xdr:row>
      <xdr:rowOff>0</xdr:rowOff>
    </xdr:from>
    <xdr:to>
      <xdr:col>18</xdr:col>
      <xdr:colOff>0</xdr:colOff>
      <xdr:row>3</xdr:row>
      <xdr:rowOff>32657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92386" y="0"/>
          <a:ext cx="3716157" cy="25146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1224643</xdr:colOff>
      <xdr:row>9</xdr:row>
      <xdr:rowOff>13608</xdr:rowOff>
    </xdr:from>
    <xdr:to>
      <xdr:col>17</xdr:col>
      <xdr:colOff>244929</xdr:colOff>
      <xdr:row>20</xdr:row>
      <xdr:rowOff>335218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59107" y="3619501"/>
          <a:ext cx="2626179" cy="3954717"/>
        </a:xfrm>
        <a:prstGeom prst="rect">
          <a:avLst/>
        </a:prstGeom>
      </xdr:spPr>
    </xdr:pic>
    <xdr:clientData/>
  </xdr:twoCellAnchor>
  <xdr:twoCellAnchor>
    <xdr:from>
      <xdr:col>15</xdr:col>
      <xdr:colOff>1428751</xdr:colOff>
      <xdr:row>21</xdr:row>
      <xdr:rowOff>13607</xdr:rowOff>
    </xdr:from>
    <xdr:to>
      <xdr:col>17</xdr:col>
      <xdr:colOff>149679</xdr:colOff>
      <xdr:row>22</xdr:row>
      <xdr:rowOff>340179</xdr:rowOff>
    </xdr:to>
    <xdr:sp macro="" textlink="">
      <xdr:nvSpPr>
        <xdr:cNvPr id="6" name="TextBox 5"/>
        <xdr:cNvSpPr txBox="1"/>
      </xdr:nvSpPr>
      <xdr:spPr>
        <a:xfrm>
          <a:off x="21363215" y="7715250"/>
          <a:ext cx="2326821" cy="7892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/>
            <a:t>Глава администрации МР "Тарусский район" М.Л.Голубев</a:t>
          </a:r>
        </a:p>
      </xdr:txBody>
    </xdr:sp>
    <xdr:clientData/>
  </xdr:twoCellAnchor>
  <xdr:twoCellAnchor editAs="oneCell">
    <xdr:from>
      <xdr:col>9</xdr:col>
      <xdr:colOff>952503</xdr:colOff>
      <xdr:row>29</xdr:row>
      <xdr:rowOff>204107</xdr:rowOff>
    </xdr:from>
    <xdr:to>
      <xdr:col>17</xdr:col>
      <xdr:colOff>217714</xdr:colOff>
      <xdr:row>54</xdr:row>
      <xdr:rowOff>530677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6324" y="9810750"/>
          <a:ext cx="10191747" cy="13035641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</xdr:pic>
    <xdr:clientData/>
  </xdr:twoCellAnchor>
  <xdr:twoCellAnchor>
    <xdr:from>
      <xdr:col>9</xdr:col>
      <xdr:colOff>124240</xdr:colOff>
      <xdr:row>25</xdr:row>
      <xdr:rowOff>0</xdr:rowOff>
    </xdr:from>
    <xdr:to>
      <xdr:col>17</xdr:col>
      <xdr:colOff>544287</xdr:colOff>
      <xdr:row>28</xdr:row>
      <xdr:rowOff>136071</xdr:rowOff>
    </xdr:to>
    <xdr:sp macro="" textlink="">
      <xdr:nvSpPr>
        <xdr:cNvPr id="13" name="TextBox 12"/>
        <xdr:cNvSpPr txBox="1"/>
      </xdr:nvSpPr>
      <xdr:spPr>
        <a:xfrm>
          <a:off x="12713805" y="8890000"/>
          <a:ext cx="11339286" cy="7020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3200" b="1">
              <a:solidFill>
                <a:schemeClr val="bg1"/>
              </a:solidFill>
            </a:rPr>
            <a:t>муниципальные программы Тарусского района на 2025год</a:t>
          </a:r>
        </a:p>
      </xdr:txBody>
    </xdr:sp>
    <xdr:clientData/>
  </xdr:twoCellAnchor>
  <xdr:twoCellAnchor editAs="oneCell">
    <xdr:from>
      <xdr:col>1</xdr:col>
      <xdr:colOff>907573</xdr:colOff>
      <xdr:row>52</xdr:row>
      <xdr:rowOff>69022</xdr:rowOff>
    </xdr:from>
    <xdr:to>
      <xdr:col>8</xdr:col>
      <xdr:colOff>578527</xdr:colOff>
      <xdr:row>55</xdr:row>
      <xdr:rowOff>11800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443" y="20996413"/>
          <a:ext cx="10921497" cy="25241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Воздушный поток">
      <a:dk1>
        <a:sysClr val="windowText" lastClr="000000"/>
      </a:dk1>
      <a:lt1>
        <a:sysClr val="window" lastClr="C0DCC0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U61"/>
  <sheetViews>
    <sheetView showGridLines="0" tabSelected="1" view="pageBreakPreview" topLeftCell="A39" zoomScale="55" zoomScaleNormal="27" zoomScaleSheetLayoutView="55" workbookViewId="0">
      <selection activeCell="N28" sqref="N28"/>
    </sheetView>
  </sheetViews>
  <sheetFormatPr defaultColWidth="8.7109375" defaultRowHeight="15" x14ac:dyDescent="0.25"/>
  <cols>
    <col min="1" max="1" width="3.28515625" style="39" customWidth="1"/>
    <col min="2" max="2" width="47.28515625" style="39" customWidth="1"/>
    <col min="3" max="3" width="18.28515625" style="39" customWidth="1"/>
    <col min="4" max="4" width="21.7109375" style="39" customWidth="1"/>
    <col min="5" max="5" width="18.5703125" style="39" customWidth="1"/>
    <col min="6" max="6" width="14.28515625" style="39" customWidth="1"/>
    <col min="7" max="7" width="0.42578125" style="39" customWidth="1"/>
    <col min="8" max="8" width="48.28515625" style="39" customWidth="1"/>
    <col min="9" max="9" width="16.85546875" style="39" customWidth="1"/>
    <col min="10" max="10" width="18.85546875" style="39" customWidth="1"/>
    <col min="11" max="11" width="28.42578125" style="39" customWidth="1"/>
    <col min="12" max="12" width="9.28515625" style="39" hidden="1" customWidth="1"/>
    <col min="13" max="13" width="0.7109375" style="39" customWidth="1"/>
    <col min="14" max="14" width="46.7109375" style="39" customWidth="1"/>
    <col min="15" max="15" width="15.140625" style="39" customWidth="1"/>
    <col min="16" max="16" width="37.28515625" style="39" customWidth="1"/>
    <col min="17" max="17" width="16.7109375" style="39" customWidth="1"/>
    <col min="18" max="18" width="8.7109375" style="39"/>
    <col min="19" max="19" width="27.28515625" style="39" customWidth="1"/>
    <col min="20" max="20" width="23.28515625" style="39" customWidth="1"/>
    <col min="21" max="16384" width="8.7109375" style="39"/>
  </cols>
  <sheetData>
    <row r="1" spans="1:18" ht="147" customHeight="1" x14ac:dyDescent="0.3">
      <c r="A1" s="70"/>
      <c r="C1" s="36" t="s">
        <v>13</v>
      </c>
      <c r="D1" s="37">
        <f>Обработка0!$B$14</f>
        <v>736891</v>
      </c>
      <c r="E1" s="38" t="s">
        <v>40</v>
      </c>
      <c r="I1" s="36" t="s">
        <v>22</v>
      </c>
      <c r="J1" s="40">
        <f>Обработка0!$B$18</f>
        <v>720123</v>
      </c>
      <c r="K1" s="41" t="s">
        <v>40</v>
      </c>
      <c r="R1"/>
    </row>
    <row r="2" spans="1:18" ht="33" customHeight="1" x14ac:dyDescent="0.4">
      <c r="C2" s="36"/>
      <c r="D2" s="42"/>
      <c r="E2" s="38"/>
      <c r="I2" s="36"/>
      <c r="J2" s="43"/>
      <c r="K2" s="41"/>
    </row>
    <row r="6" spans="1:18" ht="14.45" x14ac:dyDescent="0.3">
      <c r="R6" s="39" t="s">
        <v>24</v>
      </c>
    </row>
    <row r="14" spans="1:18" ht="22.9" customHeight="1" x14ac:dyDescent="0.3"/>
    <row r="15" spans="1:18" ht="13.9" customHeight="1" x14ac:dyDescent="0.3"/>
    <row r="16" spans="1:18" ht="43.9" customHeight="1" x14ac:dyDescent="0.3"/>
    <row r="17" spans="2:17" ht="37.15" customHeight="1" x14ac:dyDescent="0.3"/>
    <row r="18" spans="2:17" ht="37.15" customHeight="1" x14ac:dyDescent="0.3"/>
    <row r="19" spans="2:17" ht="37.15" customHeight="1" x14ac:dyDescent="0.3"/>
    <row r="20" spans="2:17" ht="36.950000000000003" customHeight="1" x14ac:dyDescent="0.3"/>
    <row r="21" spans="2:17" ht="36.950000000000003" customHeight="1" x14ac:dyDescent="0.3"/>
    <row r="22" spans="2:17" ht="36.950000000000003" customHeight="1" x14ac:dyDescent="0.3"/>
    <row r="23" spans="2:17" ht="36.950000000000003" customHeight="1" x14ac:dyDescent="0.3"/>
    <row r="25" spans="2:17" ht="0.95" customHeight="1" x14ac:dyDescent="0.3"/>
    <row r="26" spans="2:17" ht="25.5" customHeight="1" x14ac:dyDescent="0.25">
      <c r="H26" s="44" t="s">
        <v>15</v>
      </c>
      <c r="I26" s="45"/>
      <c r="J26" s="46">
        <f>Обработка0!$B$19</f>
        <v>-16768</v>
      </c>
      <c r="K26" s="44" t="s">
        <v>40</v>
      </c>
    </row>
    <row r="27" spans="2:17" ht="1.1499999999999999" customHeight="1" x14ac:dyDescent="0.3"/>
    <row r="28" spans="2:17" ht="18.75" customHeight="1" x14ac:dyDescent="0.3"/>
    <row r="30" spans="2:17" ht="51" customHeight="1" x14ac:dyDescent="0.35">
      <c r="B30" s="71" t="s">
        <v>47</v>
      </c>
      <c r="C30" s="71"/>
      <c r="D30" s="71"/>
      <c r="E30" s="71"/>
      <c r="F30" s="71"/>
      <c r="G30" s="71"/>
      <c r="H30" s="71"/>
      <c r="I30" s="71"/>
      <c r="J30" s="71"/>
      <c r="K30" s="72"/>
      <c r="L30" s="72"/>
      <c r="M30" s="72"/>
      <c r="N30" s="72"/>
      <c r="O30" s="72"/>
      <c r="P30" s="72"/>
      <c r="Q30" s="72"/>
    </row>
    <row r="37" spans="2:20" ht="52.9" hidden="1" customHeight="1" x14ac:dyDescent="0.3"/>
    <row r="38" spans="2:20" ht="13.7" hidden="1" customHeight="1" x14ac:dyDescent="0.3"/>
    <row r="39" spans="2:20" ht="51.75" customHeight="1" x14ac:dyDescent="0.25"/>
    <row r="40" spans="2:20" ht="64.5" customHeight="1" x14ac:dyDescent="0.25"/>
    <row r="41" spans="2:20" ht="57.6" customHeight="1" x14ac:dyDescent="0.25"/>
    <row r="42" spans="2:20" ht="66" customHeight="1" x14ac:dyDescent="0.25"/>
    <row r="43" spans="2:20" ht="51.75" customHeight="1" x14ac:dyDescent="0.25"/>
    <row r="44" spans="2:20" ht="45" customHeight="1" x14ac:dyDescent="0.25"/>
    <row r="45" spans="2:20" ht="34.15" customHeight="1" x14ac:dyDescent="0.25">
      <c r="B45" s="47"/>
      <c r="D45" s="48"/>
      <c r="E45" s="48"/>
    </row>
    <row r="46" spans="2:20" ht="20.25" customHeight="1" x14ac:dyDescent="0.25">
      <c r="E46" s="49"/>
    </row>
    <row r="47" spans="2:20" ht="102.75" customHeight="1" x14ac:dyDescent="0.25">
      <c r="B47" s="61"/>
      <c r="C47" s="62"/>
      <c r="H47" s="61"/>
      <c r="I47" s="62"/>
      <c r="J47"/>
      <c r="M47" s="51"/>
      <c r="N47" s="61"/>
      <c r="O47" s="68"/>
      <c r="P47" s="51"/>
      <c r="Q47" s="53"/>
      <c r="S47" s="51"/>
      <c r="T47" s="54"/>
    </row>
    <row r="48" spans="2:20" ht="17.649999999999999" customHeight="1" x14ac:dyDescent="0.3">
      <c r="B48" s="63"/>
      <c r="C48" s="64"/>
      <c r="H48" s="61"/>
      <c r="I48" s="64"/>
      <c r="M48" s="51"/>
      <c r="N48" s="61"/>
      <c r="O48" s="69"/>
      <c r="P48" s="57"/>
      <c r="Q48" s="57"/>
      <c r="S48" s="57"/>
      <c r="T48" s="57"/>
    </row>
    <row r="49" spans="2:21" ht="105.75" customHeight="1" x14ac:dyDescent="0.25">
      <c r="B49" s="61"/>
      <c r="C49" s="62"/>
      <c r="D49" s="58"/>
      <c r="H49" s="61"/>
      <c r="I49" s="62"/>
      <c r="J49" s="58"/>
      <c r="M49" s="51"/>
      <c r="N49" s="61"/>
      <c r="O49" s="68"/>
      <c r="P49" s="51"/>
      <c r="Q49" s="53"/>
      <c r="R49" s="58"/>
      <c r="S49" s="51"/>
      <c r="T49" s="53"/>
      <c r="U49" s="58"/>
    </row>
    <row r="50" spans="2:21" ht="15.4" customHeight="1" x14ac:dyDescent="0.3">
      <c r="B50" s="61"/>
      <c r="C50" s="64"/>
      <c r="H50" s="61"/>
      <c r="I50" s="64"/>
      <c r="M50" s="51"/>
      <c r="N50" s="61"/>
      <c r="O50" s="69"/>
      <c r="P50" s="57"/>
      <c r="Q50" s="57"/>
      <c r="S50" s="57"/>
      <c r="T50" s="57"/>
    </row>
    <row r="51" spans="2:21" ht="93.75" customHeight="1" x14ac:dyDescent="0.25">
      <c r="B51" s="61"/>
      <c r="C51" s="62"/>
      <c r="H51" s="61"/>
      <c r="I51" s="62"/>
      <c r="M51" s="51"/>
      <c r="N51" s="61"/>
      <c r="O51" s="68"/>
      <c r="P51" s="51"/>
      <c r="Q51" s="54"/>
      <c r="S51" s="51"/>
      <c r="T51" s="53"/>
    </row>
    <row r="52" spans="2:21" ht="20.25" customHeight="1" x14ac:dyDescent="0.3">
      <c r="B52" s="61"/>
      <c r="C52" s="64"/>
      <c r="H52" s="61"/>
      <c r="I52" s="64"/>
      <c r="M52" s="51"/>
      <c r="N52" s="55"/>
      <c r="O52" s="56"/>
      <c r="P52" s="57"/>
      <c r="Q52" s="57"/>
      <c r="S52" s="57"/>
      <c r="T52" s="57"/>
    </row>
    <row r="53" spans="2:21" ht="94.7" customHeight="1" x14ac:dyDescent="0.25">
      <c r="B53" s="61"/>
      <c r="C53" s="62"/>
      <c r="H53" s="61"/>
      <c r="I53" s="62"/>
      <c r="M53" s="51"/>
      <c r="N53" s="61"/>
      <c r="O53" s="52"/>
      <c r="P53" s="51"/>
      <c r="Q53" s="53"/>
      <c r="S53" s="51"/>
      <c r="T53" s="53"/>
    </row>
    <row r="54" spans="2:21" ht="18.75" x14ac:dyDescent="0.3">
      <c r="B54" s="61"/>
      <c r="C54" s="62"/>
      <c r="H54" s="61"/>
      <c r="I54" s="64"/>
      <c r="M54" s="51"/>
      <c r="N54" s="55"/>
      <c r="O54" s="56"/>
      <c r="P54" s="57"/>
      <c r="Q54" s="57"/>
    </row>
    <row r="55" spans="2:21" ht="90" customHeight="1" x14ac:dyDescent="0.25">
      <c r="B55" s="61"/>
      <c r="C55" s="62"/>
      <c r="H55" s="61"/>
      <c r="I55" s="62"/>
      <c r="M55" s="51"/>
      <c r="N55" s="61"/>
      <c r="O55" s="68"/>
      <c r="P55"/>
      <c r="Q55" s="53"/>
    </row>
    <row r="56" spans="2:21" ht="18.75" x14ac:dyDescent="0.3">
      <c r="B56" s="61"/>
      <c r="C56" s="64"/>
      <c r="D56" s="58"/>
      <c r="H56" s="61"/>
      <c r="I56" s="65"/>
      <c r="M56" s="51"/>
      <c r="N56" s="55"/>
      <c r="O56" s="56"/>
      <c r="P56" s="57"/>
      <c r="Q56" s="57"/>
    </row>
    <row r="57" spans="2:21" ht="93.75" customHeight="1" x14ac:dyDescent="0.25">
      <c r="B57" s="61"/>
      <c r="C57" s="62"/>
      <c r="H57" s="61"/>
      <c r="I57" s="62"/>
      <c r="M57" s="51"/>
      <c r="N57" s="50"/>
      <c r="O57" s="52"/>
      <c r="P57" s="51"/>
      <c r="Q57" s="53"/>
    </row>
    <row r="58" spans="2:21" ht="18.75" x14ac:dyDescent="0.3">
      <c r="B58" s="61"/>
      <c r="C58" s="64"/>
      <c r="H58" s="61"/>
      <c r="I58" s="64"/>
      <c r="M58" s="51"/>
      <c r="N58" s="59"/>
    </row>
    <row r="59" spans="2:21" ht="101.25" customHeight="1" x14ac:dyDescent="0.25">
      <c r="B59" s="61"/>
      <c r="C59" s="62"/>
      <c r="H59" s="61"/>
      <c r="I59" s="62"/>
      <c r="M59" s="51"/>
      <c r="N59" s="50"/>
      <c r="O59" s="52"/>
    </row>
    <row r="60" spans="2:21" ht="18.75" x14ac:dyDescent="0.3">
      <c r="B60" s="57"/>
      <c r="C60" s="57"/>
      <c r="H60" s="66"/>
      <c r="I60" s="67"/>
      <c r="M60" s="51"/>
    </row>
    <row r="61" spans="2:21" ht="90" customHeight="1" x14ac:dyDescent="0.25">
      <c r="B61" s="51"/>
      <c r="D61" s="51"/>
      <c r="F61" s="51"/>
      <c r="H61" s="51"/>
      <c r="J61" s="51"/>
      <c r="L61" s="51"/>
      <c r="N61" s="51"/>
      <c r="P61" s="51"/>
      <c r="R61" s="51"/>
    </row>
  </sheetData>
  <sheetProtection sheet="1" objects="1" scenarios="1" formatCells="0" formatColumns="0" formatRows="0" insertColumns="0" insertRows="0" insertHyperlinks="0" deleteColumns="0" deleteRows="0"/>
  <mergeCells count="2">
    <mergeCell ref="B30:J30"/>
    <mergeCell ref="K30:Q30"/>
  </mergeCells>
  <pageMargins left="0.70866141732283472" right="0.70866141732283472" top="0.74803149606299213" bottom="0.74803149606299213" header="0.31496062992125984" footer="0.31496062992125984"/>
  <pageSetup paperSize="9" scale="2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5</xdr:col>
                    <xdr:colOff>419100</xdr:colOff>
                    <xdr:row>0</xdr:row>
                    <xdr:rowOff>1438275</xdr:rowOff>
                  </from>
                  <to>
                    <xdr:col>7</xdr:col>
                    <xdr:colOff>1381125</xdr:colOff>
                    <xdr:row>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5" name="Drop Down 5">
              <controlPr defaultSize="0" autoLine="0" autoPict="0">
                <anchor moveWithCells="1">
                  <from>
                    <xdr:col>1</xdr:col>
                    <xdr:colOff>857250</xdr:colOff>
                    <xdr:row>45</xdr:row>
                    <xdr:rowOff>123825</xdr:rowOff>
                  </from>
                  <to>
                    <xdr:col>3</xdr:col>
                    <xdr:colOff>247650</xdr:colOff>
                    <xdr:row>46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" name="Drop Down 27">
              <controlPr defaultSize="0" autoLine="0" autoPict="0">
                <anchor moveWithCells="1">
                  <from>
                    <xdr:col>1</xdr:col>
                    <xdr:colOff>590550</xdr:colOff>
                    <xdr:row>32</xdr:row>
                    <xdr:rowOff>0</xdr:rowOff>
                  </from>
                  <to>
                    <xdr:col>2</xdr:col>
                    <xdr:colOff>800100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19"/>
  <sheetViews>
    <sheetView zoomScale="80" zoomScaleNormal="80" workbookViewId="0">
      <selection activeCell="B2" sqref="B2"/>
    </sheetView>
  </sheetViews>
  <sheetFormatPr defaultColWidth="8.7109375" defaultRowHeight="12.75" x14ac:dyDescent="0.2"/>
  <cols>
    <col min="1" max="1" width="61.28515625" style="5" customWidth="1"/>
    <col min="2" max="2" width="25.28515625" style="18" customWidth="1"/>
    <col min="3" max="16384" width="8.7109375" style="5"/>
  </cols>
  <sheetData>
    <row r="1" spans="1:5" x14ac:dyDescent="0.2">
      <c r="A1" s="5">
        <v>1</v>
      </c>
      <c r="B1" s="18" t="str">
        <f>INDEX(Данные!A2:A13, A1)</f>
        <v>2025 год</v>
      </c>
    </row>
    <row r="2" spans="1:5" ht="18" customHeight="1" x14ac:dyDescent="0.2">
      <c r="A2" s="10" t="s">
        <v>0</v>
      </c>
      <c r="B2" s="24">
        <f>VLOOKUP(B$1,Данные!$A:$R,MATCH(A2,Данные!$A$1:$R$1,0),0)</f>
        <v>86154</v>
      </c>
      <c r="E2" s="30"/>
    </row>
    <row r="3" spans="1:5" ht="18" customHeight="1" x14ac:dyDescent="0.2">
      <c r="A3" s="10" t="s">
        <v>1</v>
      </c>
      <c r="B3" s="24">
        <f>VLOOKUP(B$1,Данные!$A:$R,MATCH(A3,Данные!$A$1:$R$1,0),0)</f>
        <v>353640</v>
      </c>
      <c r="E3" s="30"/>
    </row>
    <row r="4" spans="1:5" ht="18" customHeight="1" x14ac:dyDescent="0.2">
      <c r="A4" s="10" t="s">
        <v>18</v>
      </c>
      <c r="B4" s="24">
        <f>VLOOKUP(B$1,Данные!$A:$R,MATCH(A4,Данные!$A$1:$R$1,0),0)</f>
        <v>53248</v>
      </c>
      <c r="E4" s="30"/>
    </row>
    <row r="5" spans="1:5" ht="18" customHeight="1" x14ac:dyDescent="0.2">
      <c r="A5" s="10" t="s">
        <v>2</v>
      </c>
      <c r="B5" s="24">
        <f>VLOOKUP(B$1,Данные!$A:$R,MATCH(A5,Данные!$A$1:$R$1,0),0)</f>
        <v>25983</v>
      </c>
      <c r="E5" s="30"/>
    </row>
    <row r="6" spans="1:5" ht="18" customHeight="1" x14ac:dyDescent="0.2">
      <c r="A6" s="10" t="s">
        <v>3</v>
      </c>
      <c r="B6" s="24">
        <f>VLOOKUP(B$1,Данные!$A:$R,MATCH(A6,Данные!$A$1:$R$1,0),0)</f>
        <v>97170</v>
      </c>
      <c r="E6" s="30"/>
    </row>
    <row r="7" spans="1:5" ht="18" customHeight="1" x14ac:dyDescent="0.2">
      <c r="A7" s="10" t="s">
        <v>19</v>
      </c>
      <c r="B7" s="24">
        <f>VLOOKUP(B$1,Данные!$A:$R,MATCH(A7,Данные!$A$1:$R$1,0),0)</f>
        <v>62347</v>
      </c>
      <c r="E7" s="30"/>
    </row>
    <row r="8" spans="1:5" ht="18" customHeight="1" x14ac:dyDescent="0.2">
      <c r="A8" s="10" t="s">
        <v>17</v>
      </c>
      <c r="B8" s="24">
        <f>VLOOKUP(B$1,Данные!$A:$R,MATCH(A8,Данные!$A$1:$R$1,0),0)</f>
        <v>10774</v>
      </c>
      <c r="E8" s="30"/>
    </row>
    <row r="9" spans="1:5" ht="18" customHeight="1" x14ac:dyDescent="0.2">
      <c r="A9" s="10" t="s">
        <v>20</v>
      </c>
      <c r="B9" s="24">
        <f>VLOOKUP(B$1,Данные!$A:$R,MATCH(A9,Данные!$A$1:$R$1,0),0)</f>
        <v>2979</v>
      </c>
      <c r="E9" s="30"/>
    </row>
    <row r="10" spans="1:5" ht="18" customHeight="1" x14ac:dyDescent="0.2">
      <c r="A10" s="10" t="s">
        <v>4</v>
      </c>
      <c r="B10" s="24">
        <f>VLOOKUP(B$1,Данные!$A:$R,MATCH(A10,Данные!$A$1:$R$1,0),0)</f>
        <v>12281</v>
      </c>
      <c r="E10" s="30"/>
    </row>
    <row r="11" spans="1:5" ht="18" customHeight="1" x14ac:dyDescent="0.2">
      <c r="A11" s="10" t="s">
        <v>21</v>
      </c>
      <c r="B11" s="24">
        <f>VLOOKUP(B$1,Данные!$A:$R,MATCH(A11,Данные!$A$1:$R$1,0),0)</f>
        <v>17</v>
      </c>
      <c r="E11" s="30"/>
    </row>
    <row r="12" spans="1:5" ht="18" customHeight="1" x14ac:dyDescent="0.2">
      <c r="A12" s="10" t="s">
        <v>45</v>
      </c>
      <c r="B12" s="24">
        <f>VLOOKUP(B$1,Данные!$A:$R,MATCH(A12,Данные!$A$1:$R$1,0),0)</f>
        <v>0</v>
      </c>
      <c r="E12" s="30"/>
    </row>
    <row r="13" spans="1:5" ht="26.25" customHeight="1" x14ac:dyDescent="0.2">
      <c r="A13" s="60" t="s">
        <v>25</v>
      </c>
      <c r="B13" s="24">
        <f>VLOOKUP(B$1,Данные!$A:$R,MATCH(A13,Данные!$A$1:$R$1,0),0)</f>
        <v>32298</v>
      </c>
      <c r="E13" s="30"/>
    </row>
    <row r="14" spans="1:5" s="11" customFormat="1" ht="18" customHeight="1" x14ac:dyDescent="0.2">
      <c r="A14" s="11" t="s">
        <v>11</v>
      </c>
      <c r="B14" s="25">
        <f>VLOOKUP(B$1,Данные!$A:$R,MATCH(A14,Данные!$A$1:$R$1,0),0)</f>
        <v>736891</v>
      </c>
      <c r="E14" s="31"/>
    </row>
    <row r="15" spans="1:5" ht="18" customHeight="1" x14ac:dyDescent="0.2">
      <c r="A15" s="5" t="s">
        <v>10</v>
      </c>
      <c r="B15" s="24">
        <f>VLOOKUP(B$1,Данные!$A:$R,MATCH(A15,Данные!$A$1:$R$1,0),0)</f>
        <v>280336</v>
      </c>
      <c r="E15" s="30"/>
    </row>
    <row r="16" spans="1:5" ht="18" customHeight="1" x14ac:dyDescent="0.2">
      <c r="A16" s="5" t="s">
        <v>8</v>
      </c>
      <c r="B16" s="24">
        <f>VLOOKUP(B$1,Данные!$A:$R,MATCH(A16,Данные!$A$1:$R$1,0),0)</f>
        <v>20625</v>
      </c>
      <c r="E16" s="30"/>
    </row>
    <row r="17" spans="1:5" ht="18" customHeight="1" x14ac:dyDescent="0.2">
      <c r="A17" s="5" t="s">
        <v>9</v>
      </c>
      <c r="B17" s="24">
        <f>VLOOKUP(B$1,Данные!$A:$R,MATCH(A17,Данные!$A$1:$R$1,0),0)</f>
        <v>419162</v>
      </c>
      <c r="E17" s="30"/>
    </row>
    <row r="18" spans="1:5" s="11" customFormat="1" ht="18" customHeight="1" x14ac:dyDescent="0.2">
      <c r="A18" s="11" t="s">
        <v>12</v>
      </c>
      <c r="B18" s="25">
        <f>VLOOKUP(B$1,Данные!$A:$S,MATCH(A18,Данные!$A$1:$R$1,0),0)</f>
        <v>720123</v>
      </c>
      <c r="E18" s="32"/>
    </row>
    <row r="19" spans="1:5" s="11" customFormat="1" ht="18" customHeight="1" x14ac:dyDescent="0.2">
      <c r="A19" s="11" t="s">
        <v>14</v>
      </c>
      <c r="B19" s="25">
        <f>VLOOKUP(B$1,Данные!$A:$S,MATCH(A19,Данные!$A$1:$S$1,0),0)</f>
        <v>-16768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S14"/>
  <sheetViews>
    <sheetView topLeftCell="E1" zoomScale="70" zoomScaleNormal="70" workbookViewId="0">
      <selection activeCell="A2" sqref="A2:S4"/>
    </sheetView>
  </sheetViews>
  <sheetFormatPr defaultColWidth="8.7109375" defaultRowHeight="12.75" x14ac:dyDescent="0.2"/>
  <cols>
    <col min="1" max="1" width="11.28515625" style="8" customWidth="1"/>
    <col min="2" max="2" width="15.140625" style="8" customWidth="1"/>
    <col min="3" max="3" width="13.85546875" style="8" customWidth="1"/>
    <col min="4" max="4" width="22.28515625" style="8" customWidth="1"/>
    <col min="5" max="5" width="13.42578125" style="8" customWidth="1"/>
    <col min="6" max="7" width="15.140625" style="8" customWidth="1"/>
    <col min="8" max="8" width="18.42578125" style="8" customWidth="1"/>
    <col min="9" max="10" width="12.85546875" style="8" customWidth="1"/>
    <col min="11" max="12" width="16.140625" style="8" customWidth="1"/>
    <col min="13" max="13" width="21.42578125" style="8" customWidth="1"/>
    <col min="14" max="14" width="15.28515625" style="14" customWidth="1"/>
    <col min="15" max="16" width="12.140625" style="8" customWidth="1"/>
    <col min="17" max="17" width="14.7109375" style="8" customWidth="1"/>
    <col min="18" max="18" width="13.28515625" style="14" customWidth="1"/>
    <col min="19" max="19" width="13.42578125" style="14" customWidth="1"/>
    <col min="20" max="16384" width="8.7109375" style="8"/>
  </cols>
  <sheetData>
    <row r="1" spans="1:19" ht="81.75" customHeight="1" x14ac:dyDescent="0.2">
      <c r="A1" s="13" t="s">
        <v>6</v>
      </c>
      <c r="B1" s="15" t="s">
        <v>0</v>
      </c>
      <c r="C1" s="15" t="s">
        <v>1</v>
      </c>
      <c r="D1" s="15" t="s">
        <v>18</v>
      </c>
      <c r="E1" s="15" t="s">
        <v>2</v>
      </c>
      <c r="F1" s="15" t="s">
        <v>3</v>
      </c>
      <c r="G1" s="15" t="s">
        <v>19</v>
      </c>
      <c r="H1" s="15" t="s">
        <v>17</v>
      </c>
      <c r="I1" s="15" t="s">
        <v>20</v>
      </c>
      <c r="J1" s="15" t="s">
        <v>4</v>
      </c>
      <c r="K1" s="15" t="s">
        <v>21</v>
      </c>
      <c r="L1" s="15" t="s">
        <v>45</v>
      </c>
      <c r="M1" s="27" t="s">
        <v>25</v>
      </c>
      <c r="N1" s="16" t="s">
        <v>11</v>
      </c>
      <c r="O1" s="17" t="s">
        <v>10</v>
      </c>
      <c r="P1" s="17" t="s">
        <v>8</v>
      </c>
      <c r="Q1" s="17" t="s">
        <v>9</v>
      </c>
      <c r="R1" s="16" t="s">
        <v>12</v>
      </c>
      <c r="S1" s="28" t="s">
        <v>14</v>
      </c>
    </row>
    <row r="2" spans="1:19" ht="16.5" customHeight="1" x14ac:dyDescent="0.2">
      <c r="A2" s="8" t="s">
        <v>16</v>
      </c>
      <c r="B2" s="26">
        <v>86154</v>
      </c>
      <c r="C2" s="26">
        <v>353640</v>
      </c>
      <c r="D2" s="26">
        <v>53248</v>
      </c>
      <c r="E2" s="26">
        <v>25983</v>
      </c>
      <c r="F2" s="26">
        <v>97170</v>
      </c>
      <c r="G2" s="26">
        <v>62347</v>
      </c>
      <c r="H2" s="26">
        <v>10774</v>
      </c>
      <c r="I2" s="26">
        <v>2979</v>
      </c>
      <c r="J2" s="26">
        <v>12281</v>
      </c>
      <c r="K2" s="26">
        <v>17</v>
      </c>
      <c r="L2" s="26"/>
      <c r="M2" s="26">
        <v>32298</v>
      </c>
      <c r="N2" s="23">
        <f>SUM(B2:M2)</f>
        <v>736891</v>
      </c>
      <c r="O2" s="21">
        <v>280336</v>
      </c>
      <c r="P2" s="21">
        <v>20625</v>
      </c>
      <c r="Q2" s="21">
        <v>419162</v>
      </c>
      <c r="R2" s="22">
        <f>SUM(O2:Q2)</f>
        <v>720123</v>
      </c>
      <c r="S2" s="23">
        <f>SUM(R2-N2)</f>
        <v>-16768</v>
      </c>
    </row>
    <row r="3" spans="1:19" ht="16.5" customHeight="1" x14ac:dyDescent="0.2">
      <c r="A3" s="8" t="s">
        <v>23</v>
      </c>
      <c r="B3" s="26">
        <v>80148</v>
      </c>
      <c r="C3" s="26">
        <v>389950</v>
      </c>
      <c r="D3" s="26">
        <v>52006</v>
      </c>
      <c r="E3" s="26">
        <v>31542</v>
      </c>
      <c r="F3" s="26">
        <v>89335</v>
      </c>
      <c r="G3" s="26">
        <v>21347</v>
      </c>
      <c r="H3" s="26">
        <v>10799</v>
      </c>
      <c r="I3" s="26">
        <v>2979</v>
      </c>
      <c r="J3" s="26">
        <v>12281</v>
      </c>
      <c r="K3" s="26">
        <v>17</v>
      </c>
      <c r="L3" s="26"/>
      <c r="M3" s="26">
        <v>32298</v>
      </c>
      <c r="N3" s="23">
        <f>SUM(B3:M3)</f>
        <v>722702</v>
      </c>
      <c r="O3" s="21">
        <v>296920</v>
      </c>
      <c r="P3" s="21">
        <v>9727</v>
      </c>
      <c r="Q3" s="21">
        <v>423755</v>
      </c>
      <c r="R3" s="22">
        <f>SUM(O3:Q3)</f>
        <v>730402</v>
      </c>
      <c r="S3" s="23">
        <f t="shared" ref="S3:S4" si="0">SUM(R3-N3)</f>
        <v>7700</v>
      </c>
    </row>
    <row r="4" spans="1:19" ht="16.5" customHeight="1" x14ac:dyDescent="0.2">
      <c r="A4" s="8" t="s">
        <v>46</v>
      </c>
      <c r="B4" s="26">
        <v>80309</v>
      </c>
      <c r="C4" s="26">
        <v>434819</v>
      </c>
      <c r="D4" s="26">
        <v>52048</v>
      </c>
      <c r="E4" s="26">
        <v>31643</v>
      </c>
      <c r="F4" s="26">
        <v>84327</v>
      </c>
      <c r="G4" s="26">
        <v>21347</v>
      </c>
      <c r="H4" s="26">
        <v>10817</v>
      </c>
      <c r="I4" s="26">
        <v>2979</v>
      </c>
      <c r="J4" s="26">
        <v>12281</v>
      </c>
      <c r="K4" s="21">
        <v>17</v>
      </c>
      <c r="L4" s="21"/>
      <c r="M4" s="21">
        <v>32298</v>
      </c>
      <c r="N4" s="23">
        <f>SUM(B4:M4)</f>
        <v>762885</v>
      </c>
      <c r="O4" s="21">
        <v>304823</v>
      </c>
      <c r="P4" s="21">
        <v>9830</v>
      </c>
      <c r="Q4" s="21">
        <v>464032</v>
      </c>
      <c r="R4" s="22">
        <f>SUM(O4:Q4)</f>
        <v>778685</v>
      </c>
      <c r="S4" s="23">
        <f t="shared" si="0"/>
        <v>15800</v>
      </c>
    </row>
    <row r="5" spans="1:19" x14ac:dyDescent="0.2">
      <c r="B5" s="33"/>
      <c r="C5" s="33"/>
      <c r="D5" s="33"/>
      <c r="E5" s="34"/>
      <c r="F5" s="34"/>
      <c r="G5" s="34"/>
      <c r="H5" s="34"/>
      <c r="I5" s="34"/>
      <c r="J5" s="34"/>
      <c r="K5" s="34"/>
      <c r="L5" s="34"/>
      <c r="M5" s="34"/>
      <c r="N5" s="35"/>
      <c r="S5" s="20"/>
    </row>
    <row r="6" spans="1:19" s="14" customFormat="1" ht="39.4" customHeight="1" x14ac:dyDescent="0.2">
      <c r="B6" s="19" t="s">
        <v>7</v>
      </c>
      <c r="C6" s="19" t="s">
        <v>8</v>
      </c>
      <c r="D6" s="19" t="s">
        <v>9</v>
      </c>
      <c r="E6" s="14" t="s">
        <v>5</v>
      </c>
    </row>
    <row r="7" spans="1:19" ht="16.5" customHeight="1" x14ac:dyDescent="0.2">
      <c r="A7" s="8" t="s">
        <v>16</v>
      </c>
      <c r="B7" s="21">
        <v>280336</v>
      </c>
      <c r="C7" s="21">
        <v>20625</v>
      </c>
      <c r="D7" s="21">
        <v>419162</v>
      </c>
      <c r="E7" s="23">
        <f>SUM(B7:D7)</f>
        <v>720123</v>
      </c>
    </row>
    <row r="8" spans="1:19" ht="16.5" customHeight="1" x14ac:dyDescent="0.2">
      <c r="A8" s="8" t="s">
        <v>23</v>
      </c>
      <c r="B8" s="21">
        <v>296920</v>
      </c>
      <c r="C8" s="21">
        <v>9727</v>
      </c>
      <c r="D8" s="21">
        <v>423755</v>
      </c>
      <c r="E8" s="23">
        <f>SUM(B8:D8)</f>
        <v>730402</v>
      </c>
    </row>
    <row r="9" spans="1:19" ht="16.5" customHeight="1" x14ac:dyDescent="0.2">
      <c r="A9" s="8" t="s">
        <v>46</v>
      </c>
      <c r="B9" s="21">
        <v>304823</v>
      </c>
      <c r="C9" s="21">
        <v>9830</v>
      </c>
      <c r="D9" s="21">
        <v>464032</v>
      </c>
      <c r="E9" s="23">
        <f>SUM(B9:D9)</f>
        <v>778685</v>
      </c>
    </row>
    <row r="10" spans="1:19" x14ac:dyDescent="0.2">
      <c r="E10" s="14"/>
    </row>
    <row r="11" spans="1:19" x14ac:dyDescent="0.2">
      <c r="E11" s="14"/>
    </row>
    <row r="12" spans="1:19" x14ac:dyDescent="0.2">
      <c r="B12" s="7"/>
      <c r="C12" s="7"/>
      <c r="D12" s="7"/>
    </row>
    <row r="13" spans="1:19" x14ac:dyDescent="0.2">
      <c r="D13" s="7"/>
    </row>
    <row r="14" spans="1:19" x14ac:dyDescent="0.2">
      <c r="A14" s="14"/>
      <c r="B14" s="7"/>
      <c r="C14" s="7"/>
      <c r="D14" s="7"/>
    </row>
  </sheetData>
  <pageMargins left="0.7" right="0.7" top="0.75" bottom="0.75" header="0.3" footer="0.3"/>
  <pageSetup paperSize="9" scale="46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D21"/>
  <sheetViews>
    <sheetView zoomScale="70" zoomScaleNormal="70" workbookViewId="0">
      <selection activeCell="F23" sqref="F23"/>
    </sheetView>
  </sheetViews>
  <sheetFormatPr defaultColWidth="8.7109375" defaultRowHeight="12.75" x14ac:dyDescent="0.2"/>
  <cols>
    <col min="1" max="1" width="69.42578125" style="5" customWidth="1"/>
    <col min="2" max="2" width="16.7109375" style="8" customWidth="1"/>
    <col min="3" max="3" width="22" style="8" customWidth="1"/>
    <col min="4" max="4" width="21.7109375" style="8" customWidth="1"/>
    <col min="5" max="16384" width="8.7109375" style="5"/>
  </cols>
  <sheetData>
    <row r="1" spans="1:4" x14ac:dyDescent="0.2">
      <c r="A1" s="3" t="s">
        <v>6</v>
      </c>
      <c r="B1" s="6" t="s">
        <v>16</v>
      </c>
      <c r="C1" s="6" t="s">
        <v>23</v>
      </c>
      <c r="D1" s="6" t="s">
        <v>46</v>
      </c>
    </row>
    <row r="2" spans="1:4" ht="16.5" customHeight="1" x14ac:dyDescent="0.2">
      <c r="A2" s="4" t="s">
        <v>26</v>
      </c>
      <c r="B2" s="26">
        <v>86154</v>
      </c>
      <c r="C2" s="26">
        <v>80148</v>
      </c>
      <c r="D2" s="26">
        <v>80309</v>
      </c>
    </row>
    <row r="3" spans="1:4" ht="16.5" customHeight="1" x14ac:dyDescent="0.2">
      <c r="A3" s="4" t="s">
        <v>27</v>
      </c>
      <c r="B3" s="26">
        <v>353640</v>
      </c>
      <c r="C3" s="26">
        <v>389950</v>
      </c>
      <c r="D3" s="26">
        <v>434819</v>
      </c>
    </row>
    <row r="4" spans="1:4" ht="16.5" customHeight="1" x14ac:dyDescent="0.2">
      <c r="A4" s="4" t="s">
        <v>28</v>
      </c>
      <c r="B4" s="26">
        <v>53248</v>
      </c>
      <c r="C4" s="26">
        <v>52006</v>
      </c>
      <c r="D4" s="26">
        <v>52048</v>
      </c>
    </row>
    <row r="5" spans="1:4" ht="16.5" customHeight="1" x14ac:dyDescent="0.2">
      <c r="A5" s="4" t="s">
        <v>29</v>
      </c>
      <c r="B5" s="26">
        <v>25983</v>
      </c>
      <c r="C5" s="26">
        <v>31524</v>
      </c>
      <c r="D5" s="26">
        <v>31643</v>
      </c>
    </row>
    <row r="6" spans="1:4" ht="16.5" customHeight="1" x14ac:dyDescent="0.2">
      <c r="A6" s="4" t="s">
        <v>30</v>
      </c>
      <c r="B6" s="26">
        <v>97170</v>
      </c>
      <c r="C6" s="26">
        <v>89335</v>
      </c>
      <c r="D6" s="26">
        <v>84327</v>
      </c>
    </row>
    <row r="7" spans="1:4" ht="16.5" customHeight="1" x14ac:dyDescent="0.2">
      <c r="A7" s="4" t="s">
        <v>31</v>
      </c>
      <c r="B7" s="26">
        <v>62347</v>
      </c>
      <c r="C7" s="26">
        <v>21347</v>
      </c>
      <c r="D7" s="26">
        <v>21347</v>
      </c>
    </row>
    <row r="8" spans="1:4" ht="16.5" customHeight="1" x14ac:dyDescent="0.2">
      <c r="A8" s="4" t="s">
        <v>32</v>
      </c>
      <c r="B8" s="26">
        <v>10774</v>
      </c>
      <c r="C8" s="26">
        <v>10799</v>
      </c>
      <c r="D8" s="26">
        <v>10817</v>
      </c>
    </row>
    <row r="9" spans="1:4" ht="16.5" customHeight="1" x14ac:dyDescent="0.2">
      <c r="A9" s="4" t="s">
        <v>33</v>
      </c>
      <c r="B9" s="26">
        <v>2979</v>
      </c>
      <c r="C9" s="26">
        <v>2979</v>
      </c>
      <c r="D9" s="26">
        <v>2979</v>
      </c>
    </row>
    <row r="10" spans="1:4" ht="16.5" customHeight="1" x14ac:dyDescent="0.2">
      <c r="A10" s="4" t="s">
        <v>34</v>
      </c>
      <c r="B10" s="26">
        <v>12281</v>
      </c>
      <c r="C10" s="26">
        <v>12281</v>
      </c>
      <c r="D10" s="26">
        <v>12281</v>
      </c>
    </row>
    <row r="11" spans="1:4" ht="16.5" customHeight="1" x14ac:dyDescent="0.2">
      <c r="A11" s="4" t="s">
        <v>35</v>
      </c>
      <c r="B11" s="26">
        <v>17</v>
      </c>
      <c r="C11" s="26">
        <v>17</v>
      </c>
      <c r="D11" s="21">
        <v>17</v>
      </c>
    </row>
    <row r="12" spans="1:4" ht="29.25" customHeight="1" x14ac:dyDescent="0.2">
      <c r="A12" s="60" t="s">
        <v>39</v>
      </c>
      <c r="B12" s="26">
        <v>32298</v>
      </c>
      <c r="C12" s="26">
        <v>32298</v>
      </c>
      <c r="D12" s="21">
        <v>32298</v>
      </c>
    </row>
    <row r="13" spans="1:4" s="11" customFormat="1" ht="16.5" customHeight="1" x14ac:dyDescent="0.2">
      <c r="A13" s="3" t="s">
        <v>11</v>
      </c>
      <c r="B13" s="23">
        <f>SUM(B2:B12)</f>
        <v>736891</v>
      </c>
      <c r="C13" s="23">
        <f>SUM(C2:C12)</f>
        <v>722684</v>
      </c>
      <c r="D13" s="23">
        <f>SUM(D2:D12)</f>
        <v>762885</v>
      </c>
    </row>
    <row r="14" spans="1:4" ht="16.5" customHeight="1" x14ac:dyDescent="0.2">
      <c r="A14" s="9" t="s">
        <v>36</v>
      </c>
      <c r="B14" s="21">
        <v>280336</v>
      </c>
      <c r="C14" s="21">
        <v>296920</v>
      </c>
      <c r="D14" s="21">
        <v>304823</v>
      </c>
    </row>
    <row r="15" spans="1:4" ht="16.5" customHeight="1" x14ac:dyDescent="0.2">
      <c r="A15" s="12" t="s">
        <v>37</v>
      </c>
      <c r="B15" s="21">
        <v>20625</v>
      </c>
      <c r="C15" s="21">
        <v>9727</v>
      </c>
      <c r="D15" s="21">
        <v>9830</v>
      </c>
    </row>
    <row r="16" spans="1:4" ht="16.5" customHeight="1" x14ac:dyDescent="0.2">
      <c r="A16" s="12" t="s">
        <v>38</v>
      </c>
      <c r="B16" s="21">
        <v>419162</v>
      </c>
      <c r="C16" s="21">
        <v>423755</v>
      </c>
      <c r="D16" s="21">
        <v>464032</v>
      </c>
    </row>
    <row r="17" spans="1:4" s="11" customFormat="1" ht="16.5" customHeight="1" x14ac:dyDescent="0.2">
      <c r="A17" s="3" t="s">
        <v>12</v>
      </c>
      <c r="B17" s="23">
        <f>SUM(B14:B16)</f>
        <v>720123</v>
      </c>
      <c r="C17" s="23">
        <f>SUM(C14:C16)</f>
        <v>730402</v>
      </c>
      <c r="D17" s="23">
        <f>SUM(D14:D16)</f>
        <v>778685</v>
      </c>
    </row>
    <row r="18" spans="1:4" x14ac:dyDescent="0.2">
      <c r="A18" s="11" t="s">
        <v>41</v>
      </c>
    </row>
    <row r="19" spans="1:4" x14ac:dyDescent="0.2">
      <c r="A19" s="5" t="s">
        <v>42</v>
      </c>
      <c r="B19" s="21">
        <v>105</v>
      </c>
      <c r="C19" s="21"/>
      <c r="D19" s="21"/>
    </row>
    <row r="20" spans="1:4" x14ac:dyDescent="0.2">
      <c r="A20" s="5" t="s">
        <v>43</v>
      </c>
      <c r="B20" s="21">
        <v>8690.1</v>
      </c>
      <c r="C20" s="21">
        <v>5746.5</v>
      </c>
      <c r="D20" s="21">
        <v>3491.7</v>
      </c>
    </row>
    <row r="21" spans="1:4" x14ac:dyDescent="0.2">
      <c r="A21" s="5" t="s">
        <v>44</v>
      </c>
      <c r="B21" s="21">
        <v>1132.2</v>
      </c>
      <c r="C21" s="21">
        <v>1132.2</v>
      </c>
      <c r="D21" s="21">
        <v>1367.6</v>
      </c>
    </row>
  </sheetData>
  <pageMargins left="0.7" right="0.7" top="0.75" bottom="0.75" header="0.3" footer="0.3"/>
  <pageSetup paperSize="9" scale="67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B5"/>
  <sheetViews>
    <sheetView zoomScale="80" zoomScaleNormal="80" workbookViewId="0">
      <selection activeCell="F13" sqref="F13"/>
    </sheetView>
  </sheetViews>
  <sheetFormatPr defaultColWidth="8.7109375" defaultRowHeight="12.75" x14ac:dyDescent="0.2"/>
  <cols>
    <col min="1" max="1" width="8.7109375" style="5"/>
    <col min="2" max="2" width="45.28515625" style="5" customWidth="1"/>
    <col min="3" max="16384" width="8.7109375" style="5"/>
  </cols>
  <sheetData>
    <row r="1" spans="1:2" x14ac:dyDescent="0.2">
      <c r="A1" s="5">
        <v>1</v>
      </c>
      <c r="B1" s="5" t="str">
        <f>INDEX(данные2!A14:A16, A1)</f>
        <v>Налоговые доходы (тыс. руб)</v>
      </c>
    </row>
    <row r="2" spans="1:2" x14ac:dyDescent="0.2">
      <c r="A2" s="5" t="s">
        <v>16</v>
      </c>
      <c r="B2" s="2">
        <f>VLOOKUP(B$1,данные2!$A:$Q,MATCH(A2,данные2!$A$1:$Q$1,0),0)</f>
        <v>280336</v>
      </c>
    </row>
    <row r="3" spans="1:2" x14ac:dyDescent="0.2">
      <c r="A3" s="5" t="s">
        <v>23</v>
      </c>
      <c r="B3" s="2">
        <f>VLOOKUP(B$1,данные2!$A:$Q,MATCH(A3,данные2!$A$1:$Q$1,0),0)</f>
        <v>296920</v>
      </c>
    </row>
    <row r="4" spans="1:2" x14ac:dyDescent="0.2">
      <c r="A4" s="5" t="s">
        <v>46</v>
      </c>
      <c r="B4" s="2">
        <f>VLOOKUP(B$1,данные2!$A:$Q,MATCH(A4,данные2!$A$1:$Q$1,0),0)</f>
        <v>304823</v>
      </c>
    </row>
    <row r="5" spans="1:2" x14ac:dyDescent="0.2">
      <c r="B5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B5"/>
  <sheetViews>
    <sheetView zoomScale="80" zoomScaleNormal="80" workbookViewId="0">
      <selection activeCell="F7" sqref="F7"/>
    </sheetView>
  </sheetViews>
  <sheetFormatPr defaultColWidth="8.7109375" defaultRowHeight="12.75" x14ac:dyDescent="0.2"/>
  <cols>
    <col min="1" max="1" width="8.7109375" style="5"/>
    <col min="2" max="2" width="41.42578125" style="5" customWidth="1"/>
    <col min="3" max="16384" width="8.7109375" style="5"/>
  </cols>
  <sheetData>
    <row r="1" spans="1:2" x14ac:dyDescent="0.2">
      <c r="A1" s="5">
        <v>4</v>
      </c>
      <c r="B1" s="5" t="str">
        <f>INDEX(данные2!A2:A12, A1)</f>
        <v>Национальная экономика (тыс. руб)</v>
      </c>
    </row>
    <row r="2" spans="1:2" x14ac:dyDescent="0.2">
      <c r="A2" s="5" t="s">
        <v>16</v>
      </c>
      <c r="B2" s="29">
        <f>VLOOKUP(B$1,данные2!$A:$Q,MATCH(A2,данные2!$A$1:$Q$1,0),0)</f>
        <v>25983</v>
      </c>
    </row>
    <row r="3" spans="1:2" x14ac:dyDescent="0.2">
      <c r="A3" s="5" t="s">
        <v>23</v>
      </c>
      <c r="B3" s="29">
        <f>VLOOKUP(B$1,данные2!$A:$Q,MATCH(A3,данные2!$A$1:$Q$1,0),0)</f>
        <v>31524</v>
      </c>
    </row>
    <row r="4" spans="1:2" x14ac:dyDescent="0.2">
      <c r="A4" s="5" t="s">
        <v>46</v>
      </c>
      <c r="B4" s="29">
        <f>VLOOKUP(B$1,данные2!$A:$Q,MATCH(A4,данные2!$A$1:$Q$1,0),0)</f>
        <v>31643</v>
      </c>
    </row>
    <row r="5" spans="1:2" x14ac:dyDescent="0.2">
      <c r="B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Дашборд</vt:lpstr>
      <vt:lpstr>Обработка0</vt:lpstr>
      <vt:lpstr>Данные</vt:lpstr>
      <vt:lpstr>данные2</vt:lpstr>
      <vt:lpstr>обработка2</vt:lpstr>
      <vt:lpstr>обработка</vt:lpstr>
      <vt:lpstr>Дашборд!Область_печати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Ершова</dc:creator>
  <cp:lastModifiedBy>odman</cp:lastModifiedBy>
  <cp:lastPrinted>2025-06-30T13:52:18Z</cp:lastPrinted>
  <dcterms:created xsi:type="dcterms:W3CDTF">2021-05-17T08:50:17Z</dcterms:created>
  <dcterms:modified xsi:type="dcterms:W3CDTF">2025-07-01T12:53:38Z</dcterms:modified>
</cp:coreProperties>
</file>